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1B" lockStructure="1"/>
  <bookViews>
    <workbookView xWindow="120" yWindow="135" windowWidth="2863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8" i="1" l="1"/>
  <c r="A16" i="1"/>
  <c r="A4" i="1"/>
  <c r="K11" i="1"/>
  <c r="J11" i="1"/>
  <c r="I11" i="1"/>
  <c r="H11" i="1"/>
  <c r="G11" i="1"/>
  <c r="F11" i="1"/>
  <c r="F35" i="1" s="1"/>
  <c r="A37" i="1"/>
  <c r="A25" i="1"/>
  <c r="A13" i="1"/>
  <c r="E35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E23" i="1"/>
  <c r="K20" i="1"/>
  <c r="J20" i="1"/>
  <c r="I20" i="1"/>
  <c r="H20" i="1"/>
  <c r="G20" i="1"/>
  <c r="F20" i="1"/>
  <c r="K19" i="1"/>
  <c r="J19" i="1"/>
  <c r="I19" i="1"/>
  <c r="H19" i="1"/>
  <c r="G19" i="1"/>
  <c r="F19" i="1"/>
  <c r="E20" i="1"/>
  <c r="E19" i="1"/>
  <c r="D16" i="1"/>
  <c r="D25" i="1" s="1"/>
  <c r="C16" i="1"/>
  <c r="C25" i="1" s="1"/>
  <c r="D13" i="1"/>
  <c r="C13" i="1"/>
  <c r="F9" i="1"/>
  <c r="G9" i="1"/>
  <c r="H9" i="1"/>
  <c r="I9" i="1"/>
  <c r="J9" i="1"/>
  <c r="K9" i="1"/>
  <c r="E9" i="1"/>
  <c r="E12" i="1" s="1"/>
  <c r="E4" i="1"/>
  <c r="F4" i="1" s="1"/>
  <c r="H33" i="1" l="1"/>
  <c r="E13" i="1"/>
  <c r="E16" i="1"/>
  <c r="F16" i="1" s="1"/>
  <c r="I21" i="1"/>
  <c r="G21" i="1"/>
  <c r="K21" i="1"/>
  <c r="C28" i="1"/>
  <c r="C37" i="1" s="1"/>
  <c r="D28" i="1"/>
  <c r="D37" i="1" s="1"/>
  <c r="E21" i="1"/>
  <c r="E24" i="1" s="1"/>
  <c r="F33" i="1"/>
  <c r="F36" i="1" s="1"/>
  <c r="J33" i="1"/>
  <c r="F23" i="1"/>
  <c r="G33" i="1"/>
  <c r="K33" i="1"/>
  <c r="F12" i="1"/>
  <c r="F13" i="1" s="1"/>
  <c r="G4" i="1"/>
  <c r="F21" i="1"/>
  <c r="J21" i="1"/>
  <c r="E33" i="1"/>
  <c r="E36" i="1" s="1"/>
  <c r="I33" i="1"/>
  <c r="H21" i="1"/>
  <c r="E25" i="1"/>
  <c r="F24" i="1" l="1"/>
  <c r="F25" i="1" s="1"/>
  <c r="E28" i="1"/>
  <c r="F28" i="1" s="1"/>
  <c r="H4" i="1"/>
  <c r="G23" i="1"/>
  <c r="G24" i="1" s="1"/>
  <c r="G12" i="1"/>
  <c r="G13" i="1" s="1"/>
  <c r="G35" i="1"/>
  <c r="G36" i="1" s="1"/>
  <c r="G16" i="1"/>
  <c r="E37" i="1" l="1"/>
  <c r="F37" i="1"/>
  <c r="G28" i="1"/>
  <c r="H28" i="1" s="1"/>
  <c r="I28" i="1" s="1"/>
  <c r="H23" i="1"/>
  <c r="H24" i="1" s="1"/>
  <c r="H35" i="1"/>
  <c r="H36" i="1" s="1"/>
  <c r="H12" i="1"/>
  <c r="H13" i="1" s="1"/>
  <c r="I4" i="1"/>
  <c r="G25" i="1"/>
  <c r="H16" i="1"/>
  <c r="H37" i="1" l="1"/>
  <c r="G37" i="1"/>
  <c r="J4" i="1"/>
  <c r="I35" i="1"/>
  <c r="I36" i="1" s="1"/>
  <c r="I37" i="1" s="1"/>
  <c r="I23" i="1"/>
  <c r="I24" i="1" s="1"/>
  <c r="I12" i="1"/>
  <c r="I13" i="1" s="1"/>
  <c r="J28" i="1"/>
  <c r="H25" i="1"/>
  <c r="I16" i="1"/>
  <c r="J23" i="1" l="1"/>
  <c r="J24" i="1" s="1"/>
  <c r="J35" i="1"/>
  <c r="J36" i="1" s="1"/>
  <c r="J12" i="1"/>
  <c r="J13" i="1" s="1"/>
  <c r="K4" i="1"/>
  <c r="K28" i="1"/>
  <c r="J37" i="1"/>
  <c r="I25" i="1"/>
  <c r="J16" i="1"/>
  <c r="K23" i="1" l="1"/>
  <c r="K24" i="1" s="1"/>
  <c r="K12" i="1"/>
  <c r="K13" i="1" s="1"/>
  <c r="K35" i="1"/>
  <c r="K36" i="1" s="1"/>
  <c r="K37" i="1" s="1"/>
  <c r="J25" i="1"/>
  <c r="K16" i="1"/>
  <c r="K25" i="1" l="1"/>
</calcChain>
</file>

<file path=xl/sharedStrings.xml><?xml version="1.0" encoding="utf-8"?>
<sst xmlns="http://schemas.openxmlformats.org/spreadsheetml/2006/main" count="49" uniqueCount="13">
  <si>
    <t>Less Age-related Adjustments</t>
  </si>
  <si>
    <t>1)  Top 6 age 75+ decline</t>
  </si>
  <si>
    <t>2)  Spouse Continuation</t>
  </si>
  <si>
    <t>Total Age-related Adjustments</t>
  </si>
  <si>
    <t>Slow Slide:</t>
  </si>
  <si>
    <t>Hold the line:</t>
  </si>
  <si>
    <t>Grow:</t>
  </si>
  <si>
    <t>2016 Budget</t>
  </si>
  <si>
    <t>2015 Actual</t>
  </si>
  <si>
    <t>2017 Projection</t>
  </si>
  <si>
    <t>Sub-total</t>
  </si>
  <si>
    <t>LCR Financial Projections</t>
  </si>
  <si>
    <t>3)  Other age 75+ decline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</si>
</sst>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3" fontId="0" fillId="0" borderId="5" xfId="1" applyNumberFormat="1" applyFont="1" applyBorder="1" applyAlignment="1" applyProtection="1">
      <alignment vertical="center"/>
      <protection hidden="1"/>
    </xf>
    <xf numFmtId="3" fontId="0" fillId="0" borderId="6" xfId="1" applyNumberFormat="1" applyFon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3" fontId="0" fillId="0" borderId="0" xfId="0" applyNumberFormat="1" applyBorder="1" applyAlignment="1" applyProtection="1">
      <alignment vertical="center"/>
      <protection hidden="1"/>
    </xf>
    <xf numFmtId="3" fontId="0" fillId="0" borderId="8" xfId="0" applyNumberForma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3" fontId="4" fillId="0" borderId="0" xfId="1" applyNumberFormat="1" applyFont="1" applyBorder="1" applyAlignment="1" applyProtection="1">
      <alignment vertical="center"/>
      <protection hidden="1"/>
    </xf>
    <xf numFmtId="3" fontId="4" fillId="0" borderId="8" xfId="1" applyNumberFormat="1" applyFont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3" fontId="2" fillId="2" borderId="3" xfId="0" applyNumberFormat="1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3" fontId="0" fillId="0" borderId="0" xfId="1" applyNumberFormat="1" applyFont="1" applyBorder="1" applyAlignment="1" applyProtection="1">
      <alignment vertical="center"/>
      <protection hidden="1"/>
    </xf>
    <xf numFmtId="3" fontId="0" fillId="0" borderId="8" xfId="1" applyNumberFormat="1" applyFont="1" applyBorder="1" applyAlignment="1" applyProtection="1">
      <alignment vertical="center"/>
      <protection hidden="1"/>
    </xf>
    <xf numFmtId="9" fontId="3" fillId="0" borderId="5" xfId="2" applyFont="1" applyBorder="1" applyAlignment="1" applyProtection="1">
      <alignment vertical="center"/>
      <protection locked="0"/>
    </xf>
    <xf numFmtId="3" fontId="3" fillId="0" borderId="5" xfId="1" applyNumberFormat="1" applyFont="1" applyBorder="1" applyAlignment="1" applyProtection="1">
      <alignment vertical="center"/>
      <protection locked="0"/>
    </xf>
    <xf numFmtId="3" fontId="3" fillId="0" borderId="0" xfId="1" applyNumberFormat="1" applyFont="1" applyBorder="1" applyAlignment="1" applyProtection="1">
      <alignment vertical="center"/>
      <protection locked="0"/>
    </xf>
    <xf numFmtId="3" fontId="3" fillId="0" borderId="8" xfId="1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9" fontId="3" fillId="0" borderId="0" xfId="2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2" xfId="0" applyFont="1" applyFill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tabSelected="1" workbookViewId="0">
      <selection activeCell="B4" sqref="B4"/>
    </sheetView>
  </sheetViews>
  <sheetFormatPr defaultRowHeight="15" x14ac:dyDescent="0.2"/>
  <cols>
    <col min="1" max="1" width="26.21875" style="1" customWidth="1"/>
    <col min="2" max="2" width="5" style="1" customWidth="1"/>
    <col min="3" max="3" width="10.33203125" style="1" customWidth="1"/>
    <col min="4" max="11" width="10.77734375" style="1" customWidth="1"/>
    <col min="12" max="16384" width="8.88671875" style="1"/>
  </cols>
  <sheetData>
    <row r="1" spans="1:11" ht="45" customHeight="1" x14ac:dyDescent="0.2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5.75" thickBot="1" x14ac:dyDescent="0.25"/>
    <row r="3" spans="1:11" ht="32.25" customHeight="1" thickBot="1" x14ac:dyDescent="0.25">
      <c r="A3" s="31" t="s">
        <v>4</v>
      </c>
      <c r="B3" s="32"/>
      <c r="C3" s="2" t="s">
        <v>8</v>
      </c>
      <c r="D3" s="2" t="s">
        <v>7</v>
      </c>
      <c r="E3" s="2" t="s">
        <v>9</v>
      </c>
      <c r="F3" s="2" t="s">
        <v>9</v>
      </c>
      <c r="G3" s="2" t="s">
        <v>9</v>
      </c>
      <c r="H3" s="2" t="s">
        <v>9</v>
      </c>
      <c r="I3" s="2" t="s">
        <v>9</v>
      </c>
      <c r="J3" s="2" t="s">
        <v>9</v>
      </c>
      <c r="K3" s="3" t="s">
        <v>9</v>
      </c>
    </row>
    <row r="4" spans="1:11" ht="30" x14ac:dyDescent="0.2">
      <c r="A4" s="4" t="str">
        <f>+"Giving Income Grows at "&amp;B4*100&amp;"% 
(Starting 2017)"</f>
        <v>Giving Income Grows at 1% 
(Starting 2017)</v>
      </c>
      <c r="B4" s="24">
        <v>0.01</v>
      </c>
      <c r="C4" s="25">
        <v>507914</v>
      </c>
      <c r="D4" s="25">
        <v>536137</v>
      </c>
      <c r="E4" s="5">
        <f>+D4*(1+$B4)</f>
        <v>541498.37</v>
      </c>
      <c r="F4" s="5">
        <f t="shared" ref="F4:K4" si="0">+E4*(1+$B4)</f>
        <v>546913.35369999998</v>
      </c>
      <c r="G4" s="5">
        <f t="shared" si="0"/>
        <v>552382.48723700002</v>
      </c>
      <c r="H4" s="5">
        <f t="shared" si="0"/>
        <v>557906.31210937002</v>
      </c>
      <c r="I4" s="5">
        <f t="shared" si="0"/>
        <v>563485.37523046369</v>
      </c>
      <c r="J4" s="5">
        <f t="shared" si="0"/>
        <v>569120.22898276837</v>
      </c>
      <c r="K4" s="6">
        <f t="shared" si="0"/>
        <v>574811.431272596</v>
      </c>
    </row>
    <row r="5" spans="1:11" x14ac:dyDescent="0.2">
      <c r="A5" s="7"/>
      <c r="B5" s="8"/>
      <c r="C5" s="9"/>
      <c r="D5" s="9"/>
      <c r="E5" s="9"/>
      <c r="F5" s="9"/>
      <c r="G5" s="9"/>
      <c r="H5" s="9"/>
      <c r="I5" s="9"/>
      <c r="J5" s="9"/>
      <c r="K5" s="10"/>
    </row>
    <row r="6" spans="1:11" ht="15.75" x14ac:dyDescent="0.2">
      <c r="A6" s="11" t="s">
        <v>0</v>
      </c>
      <c r="B6" s="8"/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7" t="s">
        <v>1</v>
      </c>
      <c r="B7" s="8"/>
      <c r="C7" s="9"/>
      <c r="D7" s="9"/>
      <c r="E7" s="26">
        <v>-12200</v>
      </c>
      <c r="F7" s="26">
        <v>-18700</v>
      </c>
      <c r="G7" s="26">
        <v>-57520</v>
      </c>
      <c r="H7" s="26">
        <v>-96752</v>
      </c>
      <c r="I7" s="26">
        <v>-135728</v>
      </c>
      <c r="J7" s="26">
        <v>-174804</v>
      </c>
      <c r="K7" s="27">
        <v>-174804</v>
      </c>
    </row>
    <row r="8" spans="1:11" x14ac:dyDescent="0.2">
      <c r="A8" s="7" t="s">
        <v>2</v>
      </c>
      <c r="B8" s="8"/>
      <c r="C8" s="9"/>
      <c r="D8" s="9"/>
      <c r="E8" s="28"/>
      <c r="F8" s="28">
        <v>3250</v>
      </c>
      <c r="G8" s="28">
        <v>22763</v>
      </c>
      <c r="H8" s="28">
        <v>42276</v>
      </c>
      <c r="I8" s="28">
        <v>61764</v>
      </c>
      <c r="J8" s="28">
        <v>81302</v>
      </c>
      <c r="K8" s="29">
        <v>81302</v>
      </c>
    </row>
    <row r="9" spans="1:11" x14ac:dyDescent="0.2">
      <c r="A9" s="7" t="s">
        <v>10</v>
      </c>
      <c r="B9" s="8"/>
      <c r="C9" s="9"/>
      <c r="D9" s="9"/>
      <c r="E9" s="9">
        <f>SUM(E7:E8)</f>
        <v>-12200</v>
      </c>
      <c r="F9" s="9">
        <f t="shared" ref="F9:K9" si="1">SUM(F7:F8)</f>
        <v>-15450</v>
      </c>
      <c r="G9" s="9">
        <f t="shared" si="1"/>
        <v>-34757</v>
      </c>
      <c r="H9" s="9">
        <f t="shared" si="1"/>
        <v>-54476</v>
      </c>
      <c r="I9" s="9">
        <f t="shared" si="1"/>
        <v>-73964</v>
      </c>
      <c r="J9" s="9">
        <f t="shared" si="1"/>
        <v>-93502</v>
      </c>
      <c r="K9" s="10">
        <f t="shared" si="1"/>
        <v>-93502</v>
      </c>
    </row>
    <row r="10" spans="1:11" x14ac:dyDescent="0.2">
      <c r="A10" s="7"/>
      <c r="B10" s="8"/>
      <c r="C10" s="9"/>
      <c r="D10" s="9"/>
      <c r="E10" s="9"/>
      <c r="F10" s="9"/>
      <c r="G10" s="9"/>
      <c r="H10" s="9"/>
      <c r="I10" s="9"/>
      <c r="J10" s="9"/>
      <c r="K10" s="10"/>
    </row>
    <row r="11" spans="1:11" x14ac:dyDescent="0.2">
      <c r="A11" s="7" t="s">
        <v>12</v>
      </c>
      <c r="B11" s="8"/>
      <c r="C11" s="9"/>
      <c r="D11" s="9"/>
      <c r="E11" s="26">
        <v>-12019</v>
      </c>
      <c r="F11" s="12">
        <f>+$E11*2</f>
        <v>-24038</v>
      </c>
      <c r="G11" s="12">
        <f>+$E11*3</f>
        <v>-36057</v>
      </c>
      <c r="H11" s="12">
        <f>+$E11*4</f>
        <v>-48076</v>
      </c>
      <c r="I11" s="12">
        <f>+$E11*5</f>
        <v>-60095</v>
      </c>
      <c r="J11" s="12">
        <f>+$E11*6</f>
        <v>-72114</v>
      </c>
      <c r="K11" s="13">
        <f>+$E11*7</f>
        <v>-84133</v>
      </c>
    </row>
    <row r="12" spans="1:11" ht="16.5" thickBot="1" x14ac:dyDescent="0.25">
      <c r="A12" s="11" t="s">
        <v>3</v>
      </c>
      <c r="B12" s="8"/>
      <c r="C12" s="9"/>
      <c r="D12" s="9"/>
      <c r="E12" s="9">
        <f>+E9+E11</f>
        <v>-24219</v>
      </c>
      <c r="F12" s="9">
        <f t="shared" ref="F12:K12" si="2">+F9+F11</f>
        <v>-39488</v>
      </c>
      <c r="G12" s="9">
        <f t="shared" si="2"/>
        <v>-70814</v>
      </c>
      <c r="H12" s="9">
        <f t="shared" si="2"/>
        <v>-102552</v>
      </c>
      <c r="I12" s="9">
        <f t="shared" si="2"/>
        <v>-134059</v>
      </c>
      <c r="J12" s="9">
        <f t="shared" si="2"/>
        <v>-165616</v>
      </c>
      <c r="K12" s="10">
        <f t="shared" si="2"/>
        <v>-177635</v>
      </c>
    </row>
    <row r="13" spans="1:11" ht="16.5" thickBot="1" x14ac:dyDescent="0.25">
      <c r="A13" s="14" t="str">
        <f>"Projections:  "&amp;A3</f>
        <v>Projections:  Slow Slide:</v>
      </c>
      <c r="B13" s="15"/>
      <c r="C13" s="16">
        <f t="shared" ref="C13:K13" si="3">+C4+C12</f>
        <v>507914</v>
      </c>
      <c r="D13" s="16">
        <f t="shared" si="3"/>
        <v>536137</v>
      </c>
      <c r="E13" s="16">
        <f t="shared" si="3"/>
        <v>517279.37</v>
      </c>
      <c r="F13" s="16">
        <f t="shared" si="3"/>
        <v>507425.35369999998</v>
      </c>
      <c r="G13" s="16">
        <f t="shared" si="3"/>
        <v>481568.48723700002</v>
      </c>
      <c r="H13" s="16">
        <f t="shared" si="3"/>
        <v>455354.31210937002</v>
      </c>
      <c r="I13" s="16">
        <f t="shared" si="3"/>
        <v>429426.37523046369</v>
      </c>
      <c r="J13" s="16">
        <f t="shared" si="3"/>
        <v>403504.22898276837</v>
      </c>
      <c r="K13" s="17">
        <f t="shared" si="3"/>
        <v>397176.431272596</v>
      </c>
    </row>
    <row r="14" spans="1:11" ht="36" customHeight="1" thickBot="1" x14ac:dyDescent="0.25"/>
    <row r="15" spans="1:11" ht="32.25" thickBot="1" x14ac:dyDescent="0.25">
      <c r="A15" s="18" t="s">
        <v>5</v>
      </c>
      <c r="B15" s="19"/>
      <c r="C15" s="20" t="s">
        <v>8</v>
      </c>
      <c r="D15" s="20" t="s">
        <v>7</v>
      </c>
      <c r="E15" s="20" t="s">
        <v>9</v>
      </c>
      <c r="F15" s="20" t="s">
        <v>9</v>
      </c>
      <c r="G15" s="20" t="s">
        <v>9</v>
      </c>
      <c r="H15" s="20" t="s">
        <v>9</v>
      </c>
      <c r="I15" s="20" t="s">
        <v>9</v>
      </c>
      <c r="J15" s="20" t="s">
        <v>9</v>
      </c>
      <c r="K15" s="21" t="s">
        <v>9</v>
      </c>
    </row>
    <row r="16" spans="1:11" ht="30" x14ac:dyDescent="0.2">
      <c r="A16" s="4" t="str">
        <f>+"Giving Income Grows at "&amp;B16*100&amp;"% 
(Starting 2017)"</f>
        <v>Giving Income Grows at 5% 
(Starting 2017)</v>
      </c>
      <c r="B16" s="30">
        <v>0.05</v>
      </c>
      <c r="C16" s="12">
        <f>+C4</f>
        <v>507914</v>
      </c>
      <c r="D16" s="12">
        <f>+D4</f>
        <v>536137</v>
      </c>
      <c r="E16" s="22">
        <f>+D16*(1+$B16)</f>
        <v>562943.85</v>
      </c>
      <c r="F16" s="22">
        <f t="shared" ref="F16:K16" si="4">+E16*(1+$B16)</f>
        <v>591091.04249999998</v>
      </c>
      <c r="G16" s="22">
        <f t="shared" si="4"/>
        <v>620645.59462500003</v>
      </c>
      <c r="H16" s="22">
        <f t="shared" si="4"/>
        <v>651677.87435625005</v>
      </c>
      <c r="I16" s="22">
        <f t="shared" si="4"/>
        <v>684261.76807406254</v>
      </c>
      <c r="J16" s="22">
        <f t="shared" si="4"/>
        <v>718474.85647776572</v>
      </c>
      <c r="K16" s="23">
        <f t="shared" si="4"/>
        <v>754398.59930165403</v>
      </c>
    </row>
    <row r="17" spans="1:11" x14ac:dyDescent="0.2">
      <c r="A17" s="7"/>
      <c r="B17" s="8"/>
      <c r="C17" s="9"/>
      <c r="D17" s="9"/>
      <c r="E17" s="9"/>
      <c r="F17" s="9"/>
      <c r="G17" s="9"/>
      <c r="H17" s="9"/>
      <c r="I17" s="9"/>
      <c r="J17" s="9"/>
      <c r="K17" s="10"/>
    </row>
    <row r="18" spans="1:11" ht="15.75" x14ac:dyDescent="0.2">
      <c r="A18" s="11" t="s">
        <v>0</v>
      </c>
      <c r="B18" s="8"/>
      <c r="C18" s="9"/>
      <c r="D18" s="9"/>
      <c r="E18" s="9"/>
      <c r="F18" s="9"/>
      <c r="G18" s="9"/>
      <c r="H18" s="9"/>
      <c r="I18" s="9"/>
      <c r="J18" s="9"/>
      <c r="K18" s="10"/>
    </row>
    <row r="19" spans="1:11" x14ac:dyDescent="0.2">
      <c r="A19" s="7" t="s">
        <v>1</v>
      </c>
      <c r="B19" s="8"/>
      <c r="C19" s="9"/>
      <c r="D19" s="9"/>
      <c r="E19" s="12">
        <f>+E$7</f>
        <v>-12200</v>
      </c>
      <c r="F19" s="12">
        <f t="shared" ref="F19:K19" si="5">+F$7</f>
        <v>-18700</v>
      </c>
      <c r="G19" s="12">
        <f t="shared" si="5"/>
        <v>-57520</v>
      </c>
      <c r="H19" s="12">
        <f t="shared" si="5"/>
        <v>-96752</v>
      </c>
      <c r="I19" s="12">
        <f t="shared" si="5"/>
        <v>-135728</v>
      </c>
      <c r="J19" s="12">
        <f t="shared" si="5"/>
        <v>-174804</v>
      </c>
      <c r="K19" s="13">
        <f t="shared" si="5"/>
        <v>-174804</v>
      </c>
    </row>
    <row r="20" spans="1:11" x14ac:dyDescent="0.2">
      <c r="A20" s="7" t="s">
        <v>2</v>
      </c>
      <c r="B20" s="8"/>
      <c r="C20" s="9"/>
      <c r="D20" s="9"/>
      <c r="E20" s="12">
        <f>+E$8</f>
        <v>0</v>
      </c>
      <c r="F20" s="12">
        <f t="shared" ref="F20:K20" si="6">+F$8</f>
        <v>3250</v>
      </c>
      <c r="G20" s="12">
        <f t="shared" si="6"/>
        <v>22763</v>
      </c>
      <c r="H20" s="12">
        <f t="shared" si="6"/>
        <v>42276</v>
      </c>
      <c r="I20" s="12">
        <f t="shared" si="6"/>
        <v>61764</v>
      </c>
      <c r="J20" s="12">
        <f t="shared" si="6"/>
        <v>81302</v>
      </c>
      <c r="K20" s="13">
        <f t="shared" si="6"/>
        <v>81302</v>
      </c>
    </row>
    <row r="21" spans="1:11" x14ac:dyDescent="0.2">
      <c r="A21" s="7" t="s">
        <v>10</v>
      </c>
      <c r="B21" s="8"/>
      <c r="C21" s="9"/>
      <c r="D21" s="9"/>
      <c r="E21" s="9">
        <f>SUM(E19:E20)</f>
        <v>-12200</v>
      </c>
      <c r="F21" s="9">
        <f t="shared" ref="F21" si="7">SUM(F19:F20)</f>
        <v>-15450</v>
      </c>
      <c r="G21" s="9">
        <f t="shared" ref="G21" si="8">SUM(G19:G20)</f>
        <v>-34757</v>
      </c>
      <c r="H21" s="9">
        <f t="shared" ref="H21" si="9">SUM(H19:H20)</f>
        <v>-54476</v>
      </c>
      <c r="I21" s="9">
        <f t="shared" ref="I21" si="10">SUM(I19:I20)</f>
        <v>-73964</v>
      </c>
      <c r="J21" s="9">
        <f t="shared" ref="J21" si="11">SUM(J19:J20)</f>
        <v>-93502</v>
      </c>
      <c r="K21" s="10">
        <f t="shared" ref="K21" si="12">SUM(K19:K20)</f>
        <v>-93502</v>
      </c>
    </row>
    <row r="22" spans="1:11" x14ac:dyDescent="0.2">
      <c r="A22" s="7"/>
      <c r="B22" s="8"/>
      <c r="C22" s="9"/>
      <c r="D22" s="9"/>
      <c r="E22" s="9"/>
      <c r="F22" s="9"/>
      <c r="G22" s="9"/>
      <c r="H22" s="9"/>
      <c r="I22" s="9"/>
      <c r="J22" s="9"/>
      <c r="K22" s="10"/>
    </row>
    <row r="23" spans="1:11" x14ac:dyDescent="0.2">
      <c r="A23" s="7" t="s">
        <v>12</v>
      </c>
      <c r="B23" s="8"/>
      <c r="C23" s="9"/>
      <c r="D23" s="9"/>
      <c r="E23" s="12">
        <f>+E$11</f>
        <v>-12019</v>
      </c>
      <c r="F23" s="12">
        <f t="shared" ref="F23:K23" si="13">+F$11</f>
        <v>-24038</v>
      </c>
      <c r="G23" s="12">
        <f t="shared" si="13"/>
        <v>-36057</v>
      </c>
      <c r="H23" s="12">
        <f t="shared" si="13"/>
        <v>-48076</v>
      </c>
      <c r="I23" s="12">
        <f t="shared" si="13"/>
        <v>-60095</v>
      </c>
      <c r="J23" s="12">
        <f t="shared" si="13"/>
        <v>-72114</v>
      </c>
      <c r="K23" s="13">
        <f t="shared" si="13"/>
        <v>-84133</v>
      </c>
    </row>
    <row r="24" spans="1:11" ht="16.5" thickBot="1" x14ac:dyDescent="0.25">
      <c r="A24" s="11" t="s">
        <v>3</v>
      </c>
      <c r="B24" s="8"/>
      <c r="C24" s="9"/>
      <c r="D24" s="9"/>
      <c r="E24" s="9">
        <f>+E21+E23</f>
        <v>-24219</v>
      </c>
      <c r="F24" s="9">
        <f t="shared" ref="F24" si="14">+F21+F23</f>
        <v>-39488</v>
      </c>
      <c r="G24" s="9">
        <f t="shared" ref="G24" si="15">+G21+G23</f>
        <v>-70814</v>
      </c>
      <c r="H24" s="9">
        <f t="shared" ref="H24" si="16">+H21+H23</f>
        <v>-102552</v>
      </c>
      <c r="I24" s="9">
        <f t="shared" ref="I24" si="17">+I21+I23</f>
        <v>-134059</v>
      </c>
      <c r="J24" s="9">
        <f t="shared" ref="J24" si="18">+J21+J23</f>
        <v>-165616</v>
      </c>
      <c r="K24" s="10">
        <f t="shared" ref="K24" si="19">+K21+K23</f>
        <v>-177635</v>
      </c>
    </row>
    <row r="25" spans="1:11" ht="16.5" thickBot="1" x14ac:dyDescent="0.25">
      <c r="A25" s="14" t="str">
        <f>"Projections:  "&amp;A15</f>
        <v>Projections:  Hold the line:</v>
      </c>
      <c r="B25" s="15"/>
      <c r="C25" s="16">
        <f t="shared" ref="C25:K25" si="20">+C16+C24</f>
        <v>507914</v>
      </c>
      <c r="D25" s="16">
        <f t="shared" si="20"/>
        <v>536137</v>
      </c>
      <c r="E25" s="16">
        <f t="shared" si="20"/>
        <v>538724.85</v>
      </c>
      <c r="F25" s="16">
        <f t="shared" si="20"/>
        <v>551603.04249999998</v>
      </c>
      <c r="G25" s="16">
        <f t="shared" si="20"/>
        <v>549831.59462500003</v>
      </c>
      <c r="H25" s="16">
        <f t="shared" si="20"/>
        <v>549125.87435625005</v>
      </c>
      <c r="I25" s="16">
        <f t="shared" si="20"/>
        <v>550202.76807406254</v>
      </c>
      <c r="J25" s="16">
        <f t="shared" si="20"/>
        <v>552858.85647776572</v>
      </c>
      <c r="K25" s="17">
        <f t="shared" si="20"/>
        <v>576763.59930165403</v>
      </c>
    </row>
    <row r="26" spans="1:11" ht="15.75" thickBot="1" x14ac:dyDescent="0.25"/>
    <row r="27" spans="1:11" ht="32.25" thickBot="1" x14ac:dyDescent="0.25">
      <c r="A27" s="18" t="s">
        <v>6</v>
      </c>
      <c r="B27" s="19"/>
      <c r="C27" s="20" t="s">
        <v>8</v>
      </c>
      <c r="D27" s="20" t="s">
        <v>7</v>
      </c>
      <c r="E27" s="20" t="s">
        <v>9</v>
      </c>
      <c r="F27" s="20" t="s">
        <v>9</v>
      </c>
      <c r="G27" s="20" t="s">
        <v>9</v>
      </c>
      <c r="H27" s="20" t="s">
        <v>9</v>
      </c>
      <c r="I27" s="20" t="s">
        <v>9</v>
      </c>
      <c r="J27" s="20" t="s">
        <v>9</v>
      </c>
      <c r="K27" s="21" t="s">
        <v>9</v>
      </c>
    </row>
    <row r="28" spans="1:11" ht="30" x14ac:dyDescent="0.2">
      <c r="A28" s="4" t="str">
        <f>+"Giving Income Grows at "&amp;B28*100&amp;"% 
(Starting 2017)"</f>
        <v>Giving Income Grows at 8% 
(Starting 2017)</v>
      </c>
      <c r="B28" s="30">
        <v>0.08</v>
      </c>
      <c r="C28" s="12">
        <f>+C16</f>
        <v>507914</v>
      </c>
      <c r="D28" s="12">
        <f>+D16</f>
        <v>536137</v>
      </c>
      <c r="E28" s="22">
        <f>+D28*(1+$B28)</f>
        <v>579027.96000000008</v>
      </c>
      <c r="F28" s="22">
        <f t="shared" ref="F28:K28" si="21">+E28*(1+$B28)</f>
        <v>625350.19680000015</v>
      </c>
      <c r="G28" s="22">
        <f t="shared" si="21"/>
        <v>675378.21254400024</v>
      </c>
      <c r="H28" s="22">
        <f t="shared" si="21"/>
        <v>729408.46954752028</v>
      </c>
      <c r="I28" s="22">
        <f t="shared" si="21"/>
        <v>787761.14711132192</v>
      </c>
      <c r="J28" s="22">
        <f t="shared" si="21"/>
        <v>850782.03888022772</v>
      </c>
      <c r="K28" s="23">
        <f t="shared" si="21"/>
        <v>918844.60199064598</v>
      </c>
    </row>
    <row r="29" spans="1:11" x14ac:dyDescent="0.2">
      <c r="A29" s="7"/>
      <c r="B29" s="8"/>
      <c r="C29" s="9"/>
      <c r="D29" s="9"/>
      <c r="E29" s="9"/>
      <c r="F29" s="9"/>
      <c r="G29" s="9"/>
      <c r="H29" s="9"/>
      <c r="I29" s="9"/>
      <c r="J29" s="9"/>
      <c r="K29" s="10"/>
    </row>
    <row r="30" spans="1:11" ht="15.75" x14ac:dyDescent="0.2">
      <c r="A30" s="11" t="s">
        <v>0</v>
      </c>
      <c r="B30" s="8"/>
      <c r="C30" s="9"/>
      <c r="D30" s="9"/>
      <c r="E30" s="9"/>
      <c r="F30" s="9"/>
      <c r="G30" s="9"/>
      <c r="H30" s="9"/>
      <c r="I30" s="9"/>
      <c r="J30" s="9"/>
      <c r="K30" s="10"/>
    </row>
    <row r="31" spans="1:11" x14ac:dyDescent="0.2">
      <c r="A31" s="7" t="s">
        <v>1</v>
      </c>
      <c r="B31" s="8"/>
      <c r="C31" s="9"/>
      <c r="D31" s="9"/>
      <c r="E31" s="12">
        <f>+E$7</f>
        <v>-12200</v>
      </c>
      <c r="F31" s="12">
        <f t="shared" ref="F31:K31" si="22">+F$7</f>
        <v>-18700</v>
      </c>
      <c r="G31" s="12">
        <f t="shared" si="22"/>
        <v>-57520</v>
      </c>
      <c r="H31" s="12">
        <f t="shared" si="22"/>
        <v>-96752</v>
      </c>
      <c r="I31" s="12">
        <f t="shared" si="22"/>
        <v>-135728</v>
      </c>
      <c r="J31" s="12">
        <f t="shared" si="22"/>
        <v>-174804</v>
      </c>
      <c r="K31" s="13">
        <f t="shared" si="22"/>
        <v>-174804</v>
      </c>
    </row>
    <row r="32" spans="1:11" x14ac:dyDescent="0.2">
      <c r="A32" s="7" t="s">
        <v>2</v>
      </c>
      <c r="B32" s="8"/>
      <c r="C32" s="9"/>
      <c r="D32" s="9"/>
      <c r="E32" s="12">
        <f>+E$8</f>
        <v>0</v>
      </c>
      <c r="F32" s="12">
        <f t="shared" ref="F32:K32" si="23">+F$8</f>
        <v>3250</v>
      </c>
      <c r="G32" s="12">
        <f t="shared" si="23"/>
        <v>22763</v>
      </c>
      <c r="H32" s="12">
        <f t="shared" si="23"/>
        <v>42276</v>
      </c>
      <c r="I32" s="12">
        <f t="shared" si="23"/>
        <v>61764</v>
      </c>
      <c r="J32" s="12">
        <f t="shared" si="23"/>
        <v>81302</v>
      </c>
      <c r="K32" s="13">
        <f t="shared" si="23"/>
        <v>81302</v>
      </c>
    </row>
    <row r="33" spans="1:11" x14ac:dyDescent="0.2">
      <c r="A33" s="7" t="s">
        <v>10</v>
      </c>
      <c r="B33" s="8"/>
      <c r="C33" s="9"/>
      <c r="D33" s="9"/>
      <c r="E33" s="9">
        <f>SUM(E31:E32)</f>
        <v>-12200</v>
      </c>
      <c r="F33" s="9">
        <f t="shared" ref="F33" si="24">SUM(F31:F32)</f>
        <v>-15450</v>
      </c>
      <c r="G33" s="9">
        <f t="shared" ref="G33" si="25">SUM(G31:G32)</f>
        <v>-34757</v>
      </c>
      <c r="H33" s="9">
        <f t="shared" ref="H33" si="26">SUM(H31:H32)</f>
        <v>-54476</v>
      </c>
      <c r="I33" s="9">
        <f t="shared" ref="I33" si="27">SUM(I31:I32)</f>
        <v>-73964</v>
      </c>
      <c r="J33" s="9">
        <f t="shared" ref="J33" si="28">SUM(J31:J32)</f>
        <v>-93502</v>
      </c>
      <c r="K33" s="10">
        <f t="shared" ref="K33" si="29">SUM(K31:K32)</f>
        <v>-93502</v>
      </c>
    </row>
    <row r="34" spans="1:11" x14ac:dyDescent="0.2">
      <c r="A34" s="7"/>
      <c r="B34" s="8"/>
      <c r="C34" s="9"/>
      <c r="D34" s="9"/>
      <c r="E34" s="9"/>
      <c r="F34" s="9"/>
      <c r="G34" s="9"/>
      <c r="H34" s="9"/>
      <c r="I34" s="9"/>
      <c r="J34" s="9"/>
      <c r="K34" s="10"/>
    </row>
    <row r="35" spans="1:11" x14ac:dyDescent="0.2">
      <c r="A35" s="7" t="s">
        <v>12</v>
      </c>
      <c r="B35" s="8"/>
      <c r="C35" s="9"/>
      <c r="D35" s="9"/>
      <c r="E35" s="12">
        <f>+E$11</f>
        <v>-12019</v>
      </c>
      <c r="F35" s="12">
        <f t="shared" ref="F35:K35" si="30">+F$11</f>
        <v>-24038</v>
      </c>
      <c r="G35" s="12">
        <f t="shared" si="30"/>
        <v>-36057</v>
      </c>
      <c r="H35" s="12">
        <f t="shared" si="30"/>
        <v>-48076</v>
      </c>
      <c r="I35" s="12">
        <f t="shared" si="30"/>
        <v>-60095</v>
      </c>
      <c r="J35" s="12">
        <f t="shared" si="30"/>
        <v>-72114</v>
      </c>
      <c r="K35" s="13">
        <f t="shared" si="30"/>
        <v>-84133</v>
      </c>
    </row>
    <row r="36" spans="1:11" ht="16.5" thickBot="1" x14ac:dyDescent="0.25">
      <c r="A36" s="11" t="s">
        <v>3</v>
      </c>
      <c r="B36" s="8"/>
      <c r="C36" s="9"/>
      <c r="D36" s="9"/>
      <c r="E36" s="9">
        <f>+E33+E35</f>
        <v>-24219</v>
      </c>
      <c r="F36" s="9">
        <f t="shared" ref="F36" si="31">+F33+F35</f>
        <v>-39488</v>
      </c>
      <c r="G36" s="9">
        <f t="shared" ref="G36" si="32">+G33+G35</f>
        <v>-70814</v>
      </c>
      <c r="H36" s="9">
        <f t="shared" ref="H36" si="33">+H33+H35</f>
        <v>-102552</v>
      </c>
      <c r="I36" s="9">
        <f t="shared" ref="I36" si="34">+I33+I35</f>
        <v>-134059</v>
      </c>
      <c r="J36" s="9">
        <f t="shared" ref="J36" si="35">+J33+J35</f>
        <v>-165616</v>
      </c>
      <c r="K36" s="10">
        <f t="shared" ref="K36" si="36">+K33+K35</f>
        <v>-177635</v>
      </c>
    </row>
    <row r="37" spans="1:11" ht="16.5" thickBot="1" x14ac:dyDescent="0.25">
      <c r="A37" s="14" t="str">
        <f>"Projections:  "&amp;A27</f>
        <v>Projections:  Grow:</v>
      </c>
      <c r="B37" s="15"/>
      <c r="C37" s="16">
        <f t="shared" ref="C37:K37" si="37">+C28+C36</f>
        <v>507914</v>
      </c>
      <c r="D37" s="16">
        <f t="shared" si="37"/>
        <v>536137</v>
      </c>
      <c r="E37" s="16">
        <f t="shared" si="37"/>
        <v>554808.96000000008</v>
      </c>
      <c r="F37" s="16">
        <f t="shared" si="37"/>
        <v>585862.19680000015</v>
      </c>
      <c r="G37" s="16">
        <f t="shared" si="37"/>
        <v>604564.21254400024</v>
      </c>
      <c r="H37" s="16">
        <f t="shared" si="37"/>
        <v>626856.46954752028</v>
      </c>
      <c r="I37" s="16">
        <f t="shared" si="37"/>
        <v>653702.14711132192</v>
      </c>
      <c r="J37" s="16">
        <f t="shared" si="37"/>
        <v>685166.03888022772</v>
      </c>
      <c r="K37" s="17">
        <f t="shared" si="37"/>
        <v>741209.60199064598</v>
      </c>
    </row>
  </sheetData>
  <sheetProtection password="DF1B" sheet="1" objects="1" scenarios="1"/>
  <mergeCells count="2">
    <mergeCell ref="A3:B3"/>
    <mergeCell ref="A1:K1"/>
  </mergeCells>
  <printOptions horizontalCentered="1" verticalCentered="1"/>
  <pageMargins left="0" right="0" top="0.25" bottom="0.2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2016-02-23T14:18:56Z</cp:lastPrinted>
  <dcterms:created xsi:type="dcterms:W3CDTF">2016-02-23T13:45:28Z</dcterms:created>
  <dcterms:modified xsi:type="dcterms:W3CDTF">2016-03-14T16:32:51Z</dcterms:modified>
</cp:coreProperties>
</file>